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fbdab4aac2344e73/2.0 Versprille/Erik Versprille/1 e-Duurzaam/Sonkrag/"/>
    </mc:Choice>
  </mc:AlternateContent>
  <xr:revisionPtr revIDLastSave="28" documentId="8_{619B1956-DF1E-47A8-BFBC-40D9FC68BC40}" xr6:coauthVersionLast="47" xr6:coauthVersionMax="47" xr10:uidLastSave="{68044475-B03C-41FE-BCBA-2E09E026B9C3}"/>
  <bookViews>
    <workbookView xWindow="-108" yWindow="-108" windowWidth="23256" windowHeight="12456" xr2:uid="{00000000-000D-0000-FFFF-FFFF00000000}"/>
  </bookViews>
  <sheets>
    <sheet name="Thuisbatterij Berekening" sheetId="1" r:id="rId1"/>
    <sheet name="Blad1" sheetId="2" r:id="rId2"/>
    <sheet name="Blad2" sheetId="3" r:id="rId3"/>
  </sheets>
  <definedNames>
    <definedName name="_xlnm._FilterDatabase" localSheetId="2" hidden="1">Blad2!$E$2:$E$6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C24" i="1" s="1"/>
  <c r="G2" i="3"/>
  <c r="C22" i="1" s="1"/>
  <c r="G11" i="3"/>
  <c r="C11" i="1" s="1"/>
  <c r="C25" i="1" s="1"/>
  <c r="C26" i="1" s="1"/>
  <c r="C28" i="1" s="1"/>
  <c r="C2" i="2"/>
  <c r="C19" i="1"/>
  <c r="C16" i="1" l="1"/>
  <c r="C27" i="1"/>
  <c r="B2" i="2"/>
  <c r="C20" i="1" l="1"/>
  <c r="C17" i="1"/>
  <c r="C18" i="1"/>
  <c r="C21" i="1" s="1"/>
  <c r="C3" i="2" l="1"/>
  <c r="C4" i="2" s="1"/>
  <c r="C5" i="2" s="1"/>
  <c r="C6" i="2" s="1"/>
  <c r="C7" i="2" s="1"/>
  <c r="C8" i="2" s="1"/>
  <c r="C9" i="2" s="1"/>
  <c r="C10" i="2" s="1"/>
  <c r="C11" i="2" s="1"/>
  <c r="C12" i="2" s="1"/>
  <c r="C13" i="2" s="1"/>
  <c r="C14" i="2" s="1"/>
  <c r="C15" i="2" s="1"/>
  <c r="C16" i="2" s="1"/>
  <c r="C17" i="2" s="1"/>
  <c r="B3" i="2"/>
  <c r="B4" i="2" s="1"/>
  <c r="B5" i="2" s="1"/>
  <c r="B6" i="2" s="1"/>
  <c r="B7" i="2" s="1"/>
  <c r="B8" i="2" s="1"/>
  <c r="B9" i="2" s="1"/>
  <c r="B10" i="2" s="1"/>
  <c r="B11" i="2" s="1"/>
  <c r="B12" i="2" s="1"/>
  <c r="B13" i="2" s="1"/>
  <c r="B14" i="2" s="1"/>
  <c r="B15" i="2" s="1"/>
  <c r="B16" i="2" s="1"/>
  <c r="B17" i="2" s="1"/>
</calcChain>
</file>

<file path=xl/sharedStrings.xml><?xml version="1.0" encoding="utf-8"?>
<sst xmlns="http://schemas.openxmlformats.org/spreadsheetml/2006/main" count="60" uniqueCount="57">
  <si>
    <t>Batterijcapaciteit (kWh)</t>
  </si>
  <si>
    <t>Automatische Berekeningen:</t>
  </si>
  <si>
    <t>Bruikbare energie per cyclus (kWh)</t>
  </si>
  <si>
    <t>Totale bruikbare energie (kWh)</t>
  </si>
  <si>
    <t>Benodigde energie per gebruikte kWh (i.v.m. RTE)</t>
  </si>
  <si>
    <t>Gemiste teruglevering per kWh (€)</t>
  </si>
  <si>
    <t>Netto besparing per kWh (€)</t>
  </si>
  <si>
    <t>Totale besparing (€)</t>
  </si>
  <si>
    <t>Netto winst (€)</t>
  </si>
  <si>
    <t>Totale ROI (%)</t>
  </si>
  <si>
    <t>Gemiddeld jaarlijks rendement (%)</t>
  </si>
  <si>
    <t>HV Pro rond de 90% LV rond de 85% uitgaande van dc naar dc. Let op bij retrofit us AC naar DC reken op 10% minder. Dus dan HV 80% en LV 75%</t>
  </si>
  <si>
    <t>Opmerking</t>
  </si>
  <si>
    <t>Normaal 85/90</t>
  </si>
  <si>
    <t>Gemiddelde tarief inclusief energiebelasting en BTW</t>
  </si>
  <si>
    <t xml:space="preserve">Aantal cycli  </t>
  </si>
  <si>
    <t>Growatt APX HV of zie datasheet andere voorkeur</t>
  </si>
  <si>
    <t xml:space="preserve">Thuisbatterij Rendementsberekening </t>
  </si>
  <si>
    <t xml:space="preserve">obv maximale zelfconsumptie eigen zonnestroom zonder salderingsregeling. </t>
  </si>
  <si>
    <t>Netto terugleververgoeding per kWh (€)</t>
  </si>
  <si>
    <t xml:space="preserve">Gemiddelde netto terugleververgoeding. Berekening is zonder salderingsregeling, deze stopt na 2026. Dit is dus de teeugleververgoeding minus eventuele terugleverkosten. </t>
  </si>
  <si>
    <t>Jaren tot fabrieks cycle zijn verlopen</t>
  </si>
  <si>
    <t>Jaar</t>
  </si>
  <si>
    <t>Gemiddeld jaalrijkse besparing</t>
  </si>
  <si>
    <r>
      <t xml:space="preserve">Jaren zijn sterk afhankelijk van hoe goed je de accu kan inzetten. We gaan er in dit voorbeeld vanuit dat je accu groote juist is gedimensioneerd.
Als dat het geval is kun je de zonnige helft van het jaar 1 cycle per dag draaien (182 cycle)en in de minder zonnige periode 1,5 cycle per dag draaien (273 cycle). Je laad dan deels op zonnestroom en deels op goedkope nacht stroom je accu op. In de zomer lukt dat niet vandaar dat je dan maar 1 cylce draait. </t>
    </r>
    <r>
      <rPr>
        <b/>
        <i/>
        <sz val="11"/>
        <color theme="1"/>
        <rFont val="Calibri"/>
        <family val="2"/>
        <scheme val="minor"/>
      </rPr>
      <t>Totaal bij goed gedimensioneerde accu is 455 cycle max per jaar. We rekenen met 425 cycle per jaar.</t>
    </r>
    <r>
      <rPr>
        <i/>
        <sz val="11"/>
        <color theme="1"/>
        <rFont val="Calibri"/>
        <family val="2"/>
        <scheme val="minor"/>
      </rPr>
      <t xml:space="preserve"> Zie D4 voor juiste dimensionering</t>
    </r>
  </si>
  <si>
    <t>Netto kostprijs accu per kWh (€)</t>
  </si>
  <si>
    <t>Stroomprijs per vermeden inkoop kWh (€)</t>
  </si>
  <si>
    <t>Besparing</t>
  </si>
  <si>
    <t>Winst</t>
  </si>
  <si>
    <t>Ja</t>
  </si>
  <si>
    <t>Nee</t>
  </si>
  <si>
    <t>5 Nee</t>
  </si>
  <si>
    <t>10 Nee</t>
  </si>
  <si>
    <t>5 Ja</t>
  </si>
  <si>
    <t>10 Ja</t>
  </si>
  <si>
    <t>Round Trip Efficiency RTE (%)</t>
  </si>
  <si>
    <t>Depth of Discharge DOD (%)</t>
  </si>
  <si>
    <t>Plaatsing set inclusief aanschaf set zonnepanelen tegelijk nieuw?</t>
  </si>
  <si>
    <t>Zonnepanelen op zelfde omvormer als de accu omvormer/lader? (Hybride DC/DC opstelling)</t>
  </si>
  <si>
    <t xml:space="preserve">Hoog voltage (&gt;180V) of Laag voltage (&lt;80V) batterij systeem </t>
  </si>
  <si>
    <t>Investering batterij incl omvormer incl BTW of met 0% BTW icm PV (€)</t>
  </si>
  <si>
    <t>Investering all-in</t>
  </si>
  <si>
    <t>kWh en met PV tegelijk?</t>
  </si>
  <si>
    <t>Keuzes</t>
  </si>
  <si>
    <t>Hoog</t>
  </si>
  <si>
    <t>Laag</t>
  </si>
  <si>
    <t>Laag Nee</t>
  </si>
  <si>
    <t>Laag Ja</t>
  </si>
  <si>
    <t>Hoog Nee</t>
  </si>
  <si>
    <t>Hoog Ja</t>
  </si>
  <si>
    <t xml:space="preserve">Samenvoeging </t>
  </si>
  <si>
    <t xml:space="preserve">C8 en C7 </t>
  </si>
  <si>
    <t>Welke capaciteit voor jou? Zie deze vuist regels; Tip rond af naar beneden, NIET naar boven.  Kies een accu die je Q2 en Q3 tussen 17:00 en 10:00 kan ontladen.</t>
  </si>
  <si>
    <t>Stekkerset</t>
  </si>
  <si>
    <t>5 Stekkerset</t>
  </si>
  <si>
    <t>Hoog Stekkerset</t>
  </si>
  <si>
    <t>Laag Stekkerset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</si>
</sst>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3]\ #,##0.00"/>
    <numFmt numFmtId="165" formatCode="0.0000"/>
    <numFmt numFmtId="166" formatCode="&quot;€&quot;\ #,##0"/>
  </numFmts>
  <fonts count="10" x14ac:knownFonts="1">
    <font>
      <sz val="11"/>
      <color theme="1"/>
      <name val="Calibri"/>
      <family val="2"/>
      <scheme val="minor"/>
    </font>
    <font>
      <b/>
      <sz val="14"/>
      <name val="Calibri"/>
    </font>
    <font>
      <sz val="11"/>
      <color rgb="FF008000"/>
      <name val="Calibri"/>
    </font>
    <font>
      <u/>
      <sz val="11"/>
      <color theme="10"/>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i/>
      <u/>
      <sz val="11"/>
      <color theme="10"/>
      <name val="Calibri"/>
      <family val="2"/>
      <scheme val="minor"/>
    </font>
    <font>
      <sz val="11"/>
      <name val="Calibri"/>
    </font>
    <font>
      <sz val="11"/>
      <color rgb="FF008000"/>
      <name val="Calibri"/>
      <family val="2"/>
    </font>
  </fonts>
  <fills count="5">
    <fill>
      <patternFill patternType="none"/>
    </fill>
    <fill>
      <patternFill patternType="gray125"/>
    </fill>
    <fill>
      <patternFill patternType="solid">
        <fgColor theme="6"/>
        <bgColor indexed="64"/>
      </patternFill>
    </fill>
    <fill>
      <patternFill patternType="solid">
        <fgColor rgb="FFFFFF00"/>
        <bgColor indexed="64"/>
      </patternFill>
    </fill>
    <fill>
      <patternFill patternType="solid">
        <fgColor theme="1" tint="0.499984740745262"/>
        <bgColor indexed="64"/>
      </patternFill>
    </fill>
  </fills>
  <borders count="27">
    <border>
      <left/>
      <right/>
      <top/>
      <bottom/>
      <diagonal/>
    </border>
    <border>
      <left style="medium">
        <color rgb="FF505050"/>
      </left>
      <right/>
      <top style="medium">
        <color rgb="FF505050"/>
      </top>
      <bottom/>
      <diagonal/>
    </border>
    <border>
      <left/>
      <right style="medium">
        <color rgb="FF505050"/>
      </right>
      <top style="medium">
        <color rgb="FF505050"/>
      </top>
      <bottom/>
      <diagonal/>
    </border>
    <border>
      <left style="medium">
        <color rgb="FF505050"/>
      </left>
      <right/>
      <top/>
      <bottom/>
      <diagonal/>
    </border>
    <border>
      <left/>
      <right style="medium">
        <color rgb="FF505050"/>
      </right>
      <top/>
      <bottom/>
      <diagonal/>
    </border>
    <border>
      <left style="medium">
        <color rgb="FF505050"/>
      </left>
      <right/>
      <top/>
      <bottom style="medium">
        <color rgb="FF505050"/>
      </bottom>
      <diagonal/>
    </border>
    <border>
      <left/>
      <right style="medium">
        <color rgb="FF505050"/>
      </right>
      <top/>
      <bottom style="medium">
        <color rgb="FF505050"/>
      </bottom>
      <diagonal/>
    </border>
    <border>
      <left style="medium">
        <color rgb="FF505050"/>
      </left>
      <right style="medium">
        <color rgb="FF505050"/>
      </right>
      <top style="medium">
        <color rgb="FF505050"/>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505050"/>
      </left>
      <right style="medium">
        <color rgb="FF505050"/>
      </right>
      <top/>
      <bottom/>
      <diagonal/>
    </border>
    <border>
      <left style="medium">
        <color rgb="FF505050"/>
      </left>
      <right style="medium">
        <color rgb="FF505050"/>
      </right>
      <top/>
      <bottom style="medium">
        <color rgb="FF50505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59">
    <xf numFmtId="0" fontId="0" fillId="0" borderId="0" xfId="0"/>
    <xf numFmtId="0" fontId="1" fillId="0" borderId="0" xfId="0" applyFont="1"/>
    <xf numFmtId="0" fontId="0" fillId="0" borderId="3" xfId="0" applyBorder="1"/>
    <xf numFmtId="164" fontId="0" fillId="0" borderId="4" xfId="0" applyNumberFormat="1" applyBorder="1"/>
    <xf numFmtId="0" fontId="0" fillId="0" borderId="5" xfId="0" applyBorder="1"/>
    <xf numFmtId="0" fontId="0" fillId="0" borderId="4" xfId="0" applyBorder="1"/>
    <xf numFmtId="164" fontId="0" fillId="0" borderId="6" xfId="0" applyNumberFormat="1" applyBorder="1"/>
    <xf numFmtId="0" fontId="0" fillId="4" borderId="7" xfId="0" applyFill="1" applyBorder="1"/>
    <xf numFmtId="165" fontId="0" fillId="0" borderId="4" xfId="0" applyNumberFormat="1" applyBorder="1"/>
    <xf numFmtId="0" fontId="3" fillId="0" borderId="0" xfId="1"/>
    <xf numFmtId="0" fontId="2" fillId="0" borderId="0" xfId="0" applyFont="1"/>
    <xf numFmtId="164" fontId="2" fillId="0" borderId="0" xfId="0" applyNumberFormat="1" applyFont="1"/>
    <xf numFmtId="165" fontId="0" fillId="0" borderId="0" xfId="0" applyNumberFormat="1"/>
    <xf numFmtId="164" fontId="0" fillId="0" borderId="0" xfId="0" applyNumberFormat="1"/>
    <xf numFmtId="10" fontId="0" fillId="0" borderId="0" xfId="0" applyNumberFormat="1"/>
    <xf numFmtId="4" fontId="0" fillId="0" borderId="0" xfId="0" applyNumberFormat="1"/>
    <xf numFmtId="0" fontId="0" fillId="0" borderId="8" xfId="0" applyBorder="1"/>
    <xf numFmtId="0" fontId="0" fillId="0" borderId="10" xfId="0" applyBorder="1"/>
    <xf numFmtId="0" fontId="4" fillId="0" borderId="13" xfId="0" applyFont="1" applyBorder="1" applyAlignment="1">
      <alignment horizontal="center" vertical="top"/>
    </xf>
    <xf numFmtId="4" fontId="4" fillId="0" borderId="14" xfId="0" applyNumberFormat="1" applyFont="1" applyBorder="1" applyAlignment="1">
      <alignment horizontal="center" vertical="top"/>
    </xf>
    <xf numFmtId="0" fontId="4" fillId="0" borderId="15" xfId="0" applyFont="1" applyBorder="1" applyAlignment="1">
      <alignment horizontal="center" vertical="top"/>
    </xf>
    <xf numFmtId="166" fontId="0" fillId="0" borderId="17" xfId="0" applyNumberFormat="1" applyBorder="1"/>
    <xf numFmtId="0" fontId="4" fillId="0" borderId="16" xfId="0" applyFont="1" applyBorder="1" applyAlignment="1">
      <alignment horizontal="center" vertical="top"/>
    </xf>
    <xf numFmtId="166" fontId="0" fillId="0" borderId="11" xfId="0" applyNumberFormat="1" applyBorder="1"/>
    <xf numFmtId="166" fontId="0" fillId="0" borderId="18" xfId="0" applyNumberFormat="1" applyBorder="1"/>
    <xf numFmtId="166" fontId="0" fillId="0" borderId="9" xfId="0" applyNumberFormat="1" applyBorder="1"/>
    <xf numFmtId="166" fontId="0" fillId="0" borderId="12" xfId="0" applyNumberFormat="1" applyBorder="1"/>
    <xf numFmtId="0" fontId="5" fillId="0" borderId="0" xfId="0" applyFont="1"/>
    <xf numFmtId="0" fontId="6" fillId="0" borderId="0" xfId="0" applyFont="1"/>
    <xf numFmtId="0" fontId="7" fillId="0" borderId="0" xfId="1" applyFont="1"/>
    <xf numFmtId="0" fontId="2" fillId="0" borderId="4" xfId="0" applyFont="1" applyBorder="1"/>
    <xf numFmtId="164" fontId="2" fillId="0" borderId="4" xfId="0" applyNumberFormat="1" applyFont="1" applyBorder="1"/>
    <xf numFmtId="166" fontId="0" fillId="0" borderId="0" xfId="0" applyNumberFormat="1"/>
    <xf numFmtId="0" fontId="0" fillId="0" borderId="1" xfId="0" applyBorder="1"/>
    <xf numFmtId="164" fontId="2" fillId="0" borderId="6" xfId="0" applyNumberFormat="1" applyFont="1" applyBorder="1"/>
    <xf numFmtId="164" fontId="8" fillId="0" borderId="2" xfId="0" applyNumberFormat="1" applyFont="1" applyBorder="1"/>
    <xf numFmtId="0" fontId="0" fillId="0" borderId="16" xfId="0" applyBorder="1"/>
    <xf numFmtId="164" fontId="0" fillId="0" borderId="18" xfId="0" applyNumberFormat="1" applyBorder="1"/>
    <xf numFmtId="0" fontId="0" fillId="2" borderId="8" xfId="0" applyFill="1" applyBorder="1"/>
    <xf numFmtId="164" fontId="0" fillId="2" borderId="9" xfId="0" applyNumberFormat="1" applyFill="1" applyBorder="1"/>
    <xf numFmtId="10" fontId="0" fillId="0" borderId="9" xfId="0" applyNumberFormat="1" applyBorder="1"/>
    <xf numFmtId="2" fontId="0" fillId="0" borderId="9" xfId="0" applyNumberFormat="1" applyBorder="1"/>
    <xf numFmtId="0" fontId="0" fillId="2" borderId="10" xfId="0" applyFill="1" applyBorder="1"/>
    <xf numFmtId="10" fontId="0" fillId="2" borderId="12" xfId="0" applyNumberFormat="1" applyFill="1" applyBorder="1"/>
    <xf numFmtId="0" fontId="0" fillId="0" borderId="9" xfId="0" applyBorder="1"/>
    <xf numFmtId="0" fontId="0" fillId="0" borderId="12" xfId="0" applyBorder="1"/>
    <xf numFmtId="0" fontId="0" fillId="0" borderId="22" xfId="0" applyBorder="1" applyAlignment="1">
      <alignment horizontal="right"/>
    </xf>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1" xfId="0" applyBorder="1"/>
    <xf numFmtId="0" fontId="0" fillId="0" borderId="21" xfId="0" applyBorder="1" applyAlignment="1">
      <alignment horizontal="left"/>
    </xf>
    <xf numFmtId="0" fontId="2" fillId="3" borderId="7" xfId="0" applyFont="1" applyFill="1" applyBorder="1" applyAlignment="1">
      <alignment horizontal="left"/>
    </xf>
    <xf numFmtId="0" fontId="2" fillId="3" borderId="19" xfId="0" applyFont="1" applyFill="1" applyBorder="1" applyAlignment="1">
      <alignment horizontal="left"/>
    </xf>
    <xf numFmtId="0" fontId="2" fillId="3" borderId="20" xfId="0" applyFont="1" applyFill="1" applyBorder="1" applyAlignment="1">
      <alignment horizontal="left"/>
    </xf>
    <xf numFmtId="0" fontId="9" fillId="3" borderId="19" xfId="0" applyFont="1" applyFill="1" applyBorder="1" applyAlignment="1">
      <alignment horizontal="left"/>
    </xf>
    <xf numFmtId="0" fontId="5" fillId="0" borderId="0" xfId="0" applyFont="1" applyAlignment="1">
      <alignment horizontal="left" vertical="top" wrapText="1"/>
    </xf>
  </cellXfs>
  <cellStyles count="2">
    <cellStyle name="Hyperlink" xfId="1" builtinId="8"/>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Rendementsberekening 15 jaar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0"/>
          <c:order val="0"/>
          <c:tx>
            <c:v>#VERW!</c:v>
          </c:tx>
          <c:spPr>
            <a:ln w="28575" cap="rnd">
              <a:solidFill>
                <a:schemeClr val="accent1"/>
              </a:solidFill>
              <a:round/>
            </a:ln>
            <a:effectLst/>
          </c:spPr>
          <c:marker>
            <c:symbol val="none"/>
          </c:marker>
          <c:cat>
            <c:numRef>
              <c:f>Blad1!$A$2:$A$17</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Lit>
              <c:formatCode>General</c:formatCode>
              <c:ptCount val="1"/>
              <c:pt idx="0">
                <c:v>1</c:v>
              </c:pt>
            </c:numLit>
          </c:val>
          <c:smooth val="0"/>
          <c:extLst>
            <c:ext xmlns:c16="http://schemas.microsoft.com/office/drawing/2014/chart" uri="{C3380CC4-5D6E-409C-BE32-E72D297353CC}">
              <c16:uniqueId val="{00000000-A4F7-4CD6-8203-E9E858024D47}"/>
            </c:ext>
          </c:extLst>
        </c:ser>
        <c:ser>
          <c:idx val="1"/>
          <c:order val="1"/>
          <c:tx>
            <c:strRef>
              <c:f>Blad1!$B$1</c:f>
              <c:strCache>
                <c:ptCount val="1"/>
                <c:pt idx="0">
                  <c:v>Winst</c:v>
                </c:pt>
              </c:strCache>
            </c:strRef>
          </c:tx>
          <c:spPr>
            <a:ln w="28575" cap="rnd">
              <a:solidFill>
                <a:srgbClr val="92D05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9-E917-48C9-8C84-DF7D9801DB2E}"/>
                </c:ext>
              </c:extLst>
            </c:dLbl>
            <c:dLbl>
              <c:idx val="1"/>
              <c:delete val="1"/>
              <c:extLst>
                <c:ext xmlns:c15="http://schemas.microsoft.com/office/drawing/2012/chart" uri="{CE6537A1-D6FC-4f65-9D91-7224C49458BB}"/>
                <c:ext xmlns:c16="http://schemas.microsoft.com/office/drawing/2014/chart" uri="{C3380CC4-5D6E-409C-BE32-E72D297353CC}">
                  <c16:uniqueId val="{0000000A-E917-48C9-8C84-DF7D9801DB2E}"/>
                </c:ext>
              </c:extLst>
            </c:dLbl>
            <c:dLbl>
              <c:idx val="2"/>
              <c:delete val="1"/>
              <c:extLst>
                <c:ext xmlns:c15="http://schemas.microsoft.com/office/drawing/2012/chart" uri="{CE6537A1-D6FC-4f65-9D91-7224C49458BB}"/>
                <c:ext xmlns:c16="http://schemas.microsoft.com/office/drawing/2014/chart" uri="{C3380CC4-5D6E-409C-BE32-E72D297353CC}">
                  <c16:uniqueId val="{0000000B-E917-48C9-8C84-DF7D9801DB2E}"/>
                </c:ext>
              </c:extLst>
            </c:dLbl>
            <c:dLbl>
              <c:idx val="3"/>
              <c:delete val="1"/>
              <c:extLst>
                <c:ext xmlns:c15="http://schemas.microsoft.com/office/drawing/2012/chart" uri="{CE6537A1-D6FC-4f65-9D91-7224C49458BB}"/>
                <c:ext xmlns:c16="http://schemas.microsoft.com/office/drawing/2014/chart" uri="{C3380CC4-5D6E-409C-BE32-E72D297353CC}">
                  <c16:uniqueId val="{0000000C-E917-48C9-8C84-DF7D9801DB2E}"/>
                </c:ext>
              </c:extLst>
            </c:dLbl>
            <c:dLbl>
              <c:idx val="4"/>
              <c:delete val="1"/>
              <c:extLst>
                <c:ext xmlns:c15="http://schemas.microsoft.com/office/drawing/2012/chart" uri="{CE6537A1-D6FC-4f65-9D91-7224C49458BB}"/>
                <c:ext xmlns:c16="http://schemas.microsoft.com/office/drawing/2014/chart" uri="{C3380CC4-5D6E-409C-BE32-E72D297353CC}">
                  <c16:uniqueId val="{0000000D-E917-48C9-8C84-DF7D9801DB2E}"/>
                </c:ext>
              </c:extLst>
            </c:dLbl>
            <c:dLbl>
              <c:idx val="5"/>
              <c:delete val="1"/>
              <c:extLst>
                <c:ext xmlns:c15="http://schemas.microsoft.com/office/drawing/2012/chart" uri="{CE6537A1-D6FC-4f65-9D91-7224C49458BB}"/>
                <c:ext xmlns:c16="http://schemas.microsoft.com/office/drawing/2014/chart" uri="{C3380CC4-5D6E-409C-BE32-E72D297353CC}">
                  <c16:uniqueId val="{0000000E-E917-48C9-8C84-DF7D9801DB2E}"/>
                </c:ext>
              </c:extLst>
            </c:dLbl>
            <c:dLbl>
              <c:idx val="6"/>
              <c:delete val="1"/>
              <c:extLst>
                <c:ext xmlns:c15="http://schemas.microsoft.com/office/drawing/2012/chart" uri="{CE6537A1-D6FC-4f65-9D91-7224C49458BB}"/>
                <c:ext xmlns:c16="http://schemas.microsoft.com/office/drawing/2014/chart" uri="{C3380CC4-5D6E-409C-BE32-E72D297353CC}">
                  <c16:uniqueId val="{0000000F-E917-48C9-8C84-DF7D9801DB2E}"/>
                </c:ext>
              </c:extLst>
            </c:dLbl>
            <c:dLbl>
              <c:idx val="7"/>
              <c:delete val="1"/>
              <c:extLst>
                <c:ext xmlns:c15="http://schemas.microsoft.com/office/drawing/2012/chart" uri="{CE6537A1-D6FC-4f65-9D91-7224C49458BB}"/>
                <c:ext xmlns:c16="http://schemas.microsoft.com/office/drawing/2014/chart" uri="{C3380CC4-5D6E-409C-BE32-E72D297353CC}">
                  <c16:uniqueId val="{00000008-E917-48C9-8C84-DF7D9801DB2E}"/>
                </c:ext>
              </c:extLst>
            </c:dLbl>
            <c:dLbl>
              <c:idx val="8"/>
              <c:delete val="1"/>
              <c:extLst>
                <c:ext xmlns:c15="http://schemas.microsoft.com/office/drawing/2012/chart" uri="{CE6537A1-D6FC-4f65-9D91-7224C49458BB}"/>
                <c:ext xmlns:c16="http://schemas.microsoft.com/office/drawing/2014/chart" uri="{C3380CC4-5D6E-409C-BE32-E72D297353CC}">
                  <c16:uniqueId val="{00000007-E917-48C9-8C84-DF7D9801DB2E}"/>
                </c:ext>
              </c:extLst>
            </c:dLbl>
            <c:dLbl>
              <c:idx val="9"/>
              <c:delete val="1"/>
              <c:extLst>
                <c:ext xmlns:c15="http://schemas.microsoft.com/office/drawing/2012/chart" uri="{CE6537A1-D6FC-4f65-9D91-7224C49458BB}"/>
                <c:ext xmlns:c16="http://schemas.microsoft.com/office/drawing/2014/chart" uri="{C3380CC4-5D6E-409C-BE32-E72D297353CC}">
                  <c16:uniqueId val="{00000006-E917-48C9-8C84-DF7D9801DB2E}"/>
                </c:ext>
              </c:extLst>
            </c:dLbl>
            <c:dLbl>
              <c:idx val="10"/>
              <c:delete val="1"/>
              <c:extLst>
                <c:ext xmlns:c15="http://schemas.microsoft.com/office/drawing/2012/chart" uri="{CE6537A1-D6FC-4f65-9D91-7224C49458BB}"/>
                <c:ext xmlns:c16="http://schemas.microsoft.com/office/drawing/2014/chart" uri="{C3380CC4-5D6E-409C-BE32-E72D297353CC}">
                  <c16:uniqueId val="{00000005-E917-48C9-8C84-DF7D9801DB2E}"/>
                </c:ext>
              </c:extLst>
            </c:dLbl>
            <c:dLbl>
              <c:idx val="11"/>
              <c:delete val="1"/>
              <c:extLst>
                <c:ext xmlns:c15="http://schemas.microsoft.com/office/drawing/2012/chart" uri="{CE6537A1-D6FC-4f65-9D91-7224C49458BB}"/>
                <c:ext xmlns:c16="http://schemas.microsoft.com/office/drawing/2014/chart" uri="{C3380CC4-5D6E-409C-BE32-E72D297353CC}">
                  <c16:uniqueId val="{00000004-E917-48C9-8C84-DF7D9801DB2E}"/>
                </c:ext>
              </c:extLst>
            </c:dLbl>
            <c:dLbl>
              <c:idx val="12"/>
              <c:delete val="1"/>
              <c:extLst>
                <c:ext xmlns:c15="http://schemas.microsoft.com/office/drawing/2012/chart" uri="{CE6537A1-D6FC-4f65-9D91-7224C49458BB}"/>
                <c:ext xmlns:c16="http://schemas.microsoft.com/office/drawing/2014/chart" uri="{C3380CC4-5D6E-409C-BE32-E72D297353CC}">
                  <c16:uniqueId val="{00000003-E917-48C9-8C84-DF7D9801DB2E}"/>
                </c:ext>
              </c:extLst>
            </c:dLbl>
            <c:dLbl>
              <c:idx val="13"/>
              <c:delete val="1"/>
              <c:extLst>
                <c:ext xmlns:c15="http://schemas.microsoft.com/office/drawing/2012/chart" uri="{CE6537A1-D6FC-4f65-9D91-7224C49458BB}"/>
                <c:ext xmlns:c16="http://schemas.microsoft.com/office/drawing/2014/chart" uri="{C3380CC4-5D6E-409C-BE32-E72D297353CC}">
                  <c16:uniqueId val="{00000002-E917-48C9-8C84-DF7D9801DB2E}"/>
                </c:ext>
              </c:extLst>
            </c:dLbl>
            <c:dLbl>
              <c:idx val="14"/>
              <c:delete val="1"/>
              <c:extLst>
                <c:ext xmlns:c15="http://schemas.microsoft.com/office/drawing/2012/chart" uri="{CE6537A1-D6FC-4f65-9D91-7224C49458BB}"/>
                <c:ext xmlns:c16="http://schemas.microsoft.com/office/drawing/2014/chart" uri="{C3380CC4-5D6E-409C-BE32-E72D297353CC}">
                  <c16:uniqueId val="{00000001-E917-48C9-8C84-DF7D9801DB2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Blad1!$A$2:$A$17</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Blad1!$B$2:$B$17</c:f>
              <c:numCache>
                <c:formatCode>"€"\ #,##0</c:formatCode>
                <c:ptCount val="16"/>
                <c:pt idx="0">
                  <c:v>-3000</c:v>
                </c:pt>
                <c:pt idx="1">
                  <c:v>-2592</c:v>
                </c:pt>
                <c:pt idx="2">
                  <c:v>-2184</c:v>
                </c:pt>
                <c:pt idx="3">
                  <c:v>-1776</c:v>
                </c:pt>
                <c:pt idx="4">
                  <c:v>-1368</c:v>
                </c:pt>
                <c:pt idx="5">
                  <c:v>-960</c:v>
                </c:pt>
                <c:pt idx="6">
                  <c:v>-552</c:v>
                </c:pt>
                <c:pt idx="7">
                  <c:v>-143.99999999999994</c:v>
                </c:pt>
                <c:pt idx="8">
                  <c:v>264.00000000000011</c:v>
                </c:pt>
                <c:pt idx="9">
                  <c:v>672.00000000000023</c:v>
                </c:pt>
                <c:pt idx="10">
                  <c:v>1080.0000000000002</c:v>
                </c:pt>
                <c:pt idx="11">
                  <c:v>1488.0000000000002</c:v>
                </c:pt>
                <c:pt idx="12">
                  <c:v>1896.0000000000002</c:v>
                </c:pt>
                <c:pt idx="13">
                  <c:v>2304.0000000000005</c:v>
                </c:pt>
                <c:pt idx="14">
                  <c:v>2712.0000000000005</c:v>
                </c:pt>
                <c:pt idx="15">
                  <c:v>3120.0000000000005</c:v>
                </c:pt>
              </c:numCache>
            </c:numRef>
          </c:val>
          <c:smooth val="0"/>
          <c:extLst>
            <c:ext xmlns:c16="http://schemas.microsoft.com/office/drawing/2014/chart" uri="{C3380CC4-5D6E-409C-BE32-E72D297353CC}">
              <c16:uniqueId val="{00000001-A4F7-4CD6-8203-E9E858024D47}"/>
            </c:ext>
          </c:extLst>
        </c:ser>
        <c:ser>
          <c:idx val="2"/>
          <c:order val="2"/>
          <c:tx>
            <c:strRef>
              <c:f>Blad1!$C$1</c:f>
              <c:strCache>
                <c:ptCount val="1"/>
                <c:pt idx="0">
                  <c:v>Besparing</c:v>
                </c:pt>
              </c:strCache>
            </c:strRef>
          </c:tx>
          <c:spPr>
            <a:ln w="28575" cap="rnd">
              <a:solidFill>
                <a:schemeClr val="accent3">
                  <a:lumMod val="60000"/>
                  <a:lumOff val="40000"/>
                </a:schemeClr>
              </a:solidFill>
              <a:prstDash val="sysDot"/>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E-E917-48C9-8C84-DF7D9801DB2E}"/>
                </c:ext>
              </c:extLst>
            </c:dLbl>
            <c:dLbl>
              <c:idx val="1"/>
              <c:delete val="1"/>
              <c:extLst>
                <c:ext xmlns:c15="http://schemas.microsoft.com/office/drawing/2012/chart" uri="{CE6537A1-D6FC-4f65-9D91-7224C49458BB}"/>
                <c:ext xmlns:c16="http://schemas.microsoft.com/office/drawing/2014/chart" uri="{C3380CC4-5D6E-409C-BE32-E72D297353CC}">
                  <c16:uniqueId val="{0000001D-E917-48C9-8C84-DF7D9801DB2E}"/>
                </c:ext>
              </c:extLst>
            </c:dLbl>
            <c:dLbl>
              <c:idx val="2"/>
              <c:delete val="1"/>
              <c:extLst>
                <c:ext xmlns:c15="http://schemas.microsoft.com/office/drawing/2012/chart" uri="{CE6537A1-D6FC-4f65-9D91-7224C49458BB}"/>
                <c:ext xmlns:c16="http://schemas.microsoft.com/office/drawing/2014/chart" uri="{C3380CC4-5D6E-409C-BE32-E72D297353CC}">
                  <c16:uniqueId val="{0000001C-E917-48C9-8C84-DF7D9801DB2E}"/>
                </c:ext>
              </c:extLst>
            </c:dLbl>
            <c:dLbl>
              <c:idx val="3"/>
              <c:delete val="1"/>
              <c:extLst>
                <c:ext xmlns:c15="http://schemas.microsoft.com/office/drawing/2012/chart" uri="{CE6537A1-D6FC-4f65-9D91-7224C49458BB}"/>
                <c:ext xmlns:c16="http://schemas.microsoft.com/office/drawing/2014/chart" uri="{C3380CC4-5D6E-409C-BE32-E72D297353CC}">
                  <c16:uniqueId val="{0000001B-E917-48C9-8C84-DF7D9801DB2E}"/>
                </c:ext>
              </c:extLst>
            </c:dLbl>
            <c:dLbl>
              <c:idx val="4"/>
              <c:delete val="1"/>
              <c:extLst>
                <c:ext xmlns:c15="http://schemas.microsoft.com/office/drawing/2012/chart" uri="{CE6537A1-D6FC-4f65-9D91-7224C49458BB}"/>
                <c:ext xmlns:c16="http://schemas.microsoft.com/office/drawing/2014/chart" uri="{C3380CC4-5D6E-409C-BE32-E72D297353CC}">
                  <c16:uniqueId val="{0000001A-E917-48C9-8C84-DF7D9801DB2E}"/>
                </c:ext>
              </c:extLst>
            </c:dLbl>
            <c:dLbl>
              <c:idx val="5"/>
              <c:delete val="1"/>
              <c:extLst>
                <c:ext xmlns:c15="http://schemas.microsoft.com/office/drawing/2012/chart" uri="{CE6537A1-D6FC-4f65-9D91-7224C49458BB}"/>
                <c:ext xmlns:c16="http://schemas.microsoft.com/office/drawing/2014/chart" uri="{C3380CC4-5D6E-409C-BE32-E72D297353CC}">
                  <c16:uniqueId val="{00000019-E917-48C9-8C84-DF7D9801DB2E}"/>
                </c:ext>
              </c:extLst>
            </c:dLbl>
            <c:dLbl>
              <c:idx val="6"/>
              <c:delete val="1"/>
              <c:extLst>
                <c:ext xmlns:c15="http://schemas.microsoft.com/office/drawing/2012/chart" uri="{CE6537A1-D6FC-4f65-9D91-7224C49458BB}"/>
                <c:ext xmlns:c16="http://schemas.microsoft.com/office/drawing/2014/chart" uri="{C3380CC4-5D6E-409C-BE32-E72D297353CC}">
                  <c16:uniqueId val="{00000018-E917-48C9-8C84-DF7D9801DB2E}"/>
                </c:ext>
              </c:extLst>
            </c:dLbl>
            <c:dLbl>
              <c:idx val="7"/>
              <c:delete val="1"/>
              <c:extLst>
                <c:ext xmlns:c15="http://schemas.microsoft.com/office/drawing/2012/chart" uri="{CE6537A1-D6FC-4f65-9D91-7224C49458BB}"/>
                <c:ext xmlns:c16="http://schemas.microsoft.com/office/drawing/2014/chart" uri="{C3380CC4-5D6E-409C-BE32-E72D297353CC}">
                  <c16:uniqueId val="{00000017-E917-48C9-8C84-DF7D9801DB2E}"/>
                </c:ext>
              </c:extLst>
            </c:dLbl>
            <c:dLbl>
              <c:idx val="8"/>
              <c:delete val="1"/>
              <c:extLst>
                <c:ext xmlns:c15="http://schemas.microsoft.com/office/drawing/2012/chart" uri="{CE6537A1-D6FC-4f65-9D91-7224C49458BB}"/>
                <c:ext xmlns:c16="http://schemas.microsoft.com/office/drawing/2014/chart" uri="{C3380CC4-5D6E-409C-BE32-E72D297353CC}">
                  <c16:uniqueId val="{00000016-E917-48C9-8C84-DF7D9801DB2E}"/>
                </c:ext>
              </c:extLst>
            </c:dLbl>
            <c:dLbl>
              <c:idx val="9"/>
              <c:delete val="1"/>
              <c:extLst>
                <c:ext xmlns:c15="http://schemas.microsoft.com/office/drawing/2012/chart" uri="{CE6537A1-D6FC-4f65-9D91-7224C49458BB}"/>
                <c:ext xmlns:c16="http://schemas.microsoft.com/office/drawing/2014/chart" uri="{C3380CC4-5D6E-409C-BE32-E72D297353CC}">
                  <c16:uniqueId val="{00000015-E917-48C9-8C84-DF7D9801DB2E}"/>
                </c:ext>
              </c:extLst>
            </c:dLbl>
            <c:dLbl>
              <c:idx val="10"/>
              <c:delete val="1"/>
              <c:extLst>
                <c:ext xmlns:c15="http://schemas.microsoft.com/office/drawing/2012/chart" uri="{CE6537A1-D6FC-4f65-9D91-7224C49458BB}"/>
                <c:ext xmlns:c16="http://schemas.microsoft.com/office/drawing/2014/chart" uri="{C3380CC4-5D6E-409C-BE32-E72D297353CC}">
                  <c16:uniqueId val="{00000014-E917-48C9-8C84-DF7D9801DB2E}"/>
                </c:ext>
              </c:extLst>
            </c:dLbl>
            <c:dLbl>
              <c:idx val="11"/>
              <c:delete val="1"/>
              <c:extLst>
                <c:ext xmlns:c15="http://schemas.microsoft.com/office/drawing/2012/chart" uri="{CE6537A1-D6FC-4f65-9D91-7224C49458BB}"/>
                <c:ext xmlns:c16="http://schemas.microsoft.com/office/drawing/2014/chart" uri="{C3380CC4-5D6E-409C-BE32-E72D297353CC}">
                  <c16:uniqueId val="{00000013-E917-48C9-8C84-DF7D9801DB2E}"/>
                </c:ext>
              </c:extLst>
            </c:dLbl>
            <c:dLbl>
              <c:idx val="12"/>
              <c:delete val="1"/>
              <c:extLst>
                <c:ext xmlns:c15="http://schemas.microsoft.com/office/drawing/2012/chart" uri="{CE6537A1-D6FC-4f65-9D91-7224C49458BB}"/>
                <c:ext xmlns:c16="http://schemas.microsoft.com/office/drawing/2014/chart" uri="{C3380CC4-5D6E-409C-BE32-E72D297353CC}">
                  <c16:uniqueId val="{00000012-E917-48C9-8C84-DF7D9801DB2E}"/>
                </c:ext>
              </c:extLst>
            </c:dLbl>
            <c:dLbl>
              <c:idx val="13"/>
              <c:delete val="1"/>
              <c:extLst>
                <c:ext xmlns:c15="http://schemas.microsoft.com/office/drawing/2012/chart" uri="{CE6537A1-D6FC-4f65-9D91-7224C49458BB}"/>
                <c:ext xmlns:c16="http://schemas.microsoft.com/office/drawing/2014/chart" uri="{C3380CC4-5D6E-409C-BE32-E72D297353CC}">
                  <c16:uniqueId val="{00000011-E917-48C9-8C84-DF7D9801DB2E}"/>
                </c:ext>
              </c:extLst>
            </c:dLbl>
            <c:dLbl>
              <c:idx val="14"/>
              <c:delete val="1"/>
              <c:extLst>
                <c:ext xmlns:c15="http://schemas.microsoft.com/office/drawing/2012/chart" uri="{CE6537A1-D6FC-4f65-9D91-7224C49458BB}"/>
                <c:ext xmlns:c16="http://schemas.microsoft.com/office/drawing/2014/chart" uri="{C3380CC4-5D6E-409C-BE32-E72D297353CC}">
                  <c16:uniqueId val="{00000010-E917-48C9-8C84-DF7D9801DB2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Blad1!$A$2:$A$17</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Blad1!$C$2:$C$17</c:f>
              <c:numCache>
                <c:formatCode>"€"\ #,##0</c:formatCode>
                <c:ptCount val="16"/>
                <c:pt idx="0">
                  <c:v>0</c:v>
                </c:pt>
                <c:pt idx="1">
                  <c:v>408.00000000000006</c:v>
                </c:pt>
                <c:pt idx="2">
                  <c:v>816.00000000000011</c:v>
                </c:pt>
                <c:pt idx="3">
                  <c:v>1224.0000000000002</c:v>
                </c:pt>
                <c:pt idx="4">
                  <c:v>1632.0000000000002</c:v>
                </c:pt>
                <c:pt idx="5">
                  <c:v>2040.0000000000002</c:v>
                </c:pt>
                <c:pt idx="6">
                  <c:v>2448.0000000000005</c:v>
                </c:pt>
                <c:pt idx="7">
                  <c:v>2856.0000000000005</c:v>
                </c:pt>
                <c:pt idx="8">
                  <c:v>3264.0000000000005</c:v>
                </c:pt>
                <c:pt idx="9">
                  <c:v>3672.0000000000005</c:v>
                </c:pt>
                <c:pt idx="10">
                  <c:v>4080.0000000000005</c:v>
                </c:pt>
                <c:pt idx="11">
                  <c:v>4488.0000000000009</c:v>
                </c:pt>
                <c:pt idx="12">
                  <c:v>4896.0000000000009</c:v>
                </c:pt>
                <c:pt idx="13">
                  <c:v>5304.0000000000009</c:v>
                </c:pt>
                <c:pt idx="14">
                  <c:v>5712.0000000000009</c:v>
                </c:pt>
                <c:pt idx="15">
                  <c:v>6120.0000000000009</c:v>
                </c:pt>
              </c:numCache>
            </c:numRef>
          </c:val>
          <c:smooth val="0"/>
          <c:extLst>
            <c:ext xmlns:c16="http://schemas.microsoft.com/office/drawing/2014/chart" uri="{C3380CC4-5D6E-409C-BE32-E72D297353CC}">
              <c16:uniqueId val="{00000002-A4F7-4CD6-8203-E9E858024D47}"/>
            </c:ext>
          </c:extLst>
        </c:ser>
        <c:dLbls>
          <c:showLegendKey val="0"/>
          <c:showVal val="0"/>
          <c:showCatName val="0"/>
          <c:showSerName val="0"/>
          <c:showPercent val="0"/>
          <c:showBubbleSize val="0"/>
        </c:dLbls>
        <c:smooth val="0"/>
        <c:axId val="923542416"/>
        <c:axId val="923535576"/>
      </c:lineChart>
      <c:catAx>
        <c:axId val="923542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23535576"/>
        <c:crosses val="autoZero"/>
        <c:auto val="1"/>
        <c:lblAlgn val="ctr"/>
        <c:lblOffset val="100"/>
        <c:noMultiLvlLbl val="0"/>
      </c:catAx>
      <c:valAx>
        <c:axId val="923535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23542416"/>
        <c:crosses val="autoZero"/>
        <c:crossBetween val="between"/>
      </c:valAx>
      <c:spPr>
        <a:noFill/>
        <a:ln>
          <a:noFill/>
        </a:ln>
        <a:effectLst/>
      </c:spPr>
    </c:plotArea>
    <c:legend>
      <c:legendPos val="t"/>
      <c:legendEntry>
        <c:idx val="0"/>
        <c:delete val="1"/>
      </c:legendEntry>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Rendementsberekening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0"/>
          <c:order val="0"/>
          <c:tx>
            <c:strRef>
              <c:f>Blad1!#REF!</c:f>
              <c:strCache>
                <c:ptCount val="1"/>
                <c:pt idx="0">
                  <c:v>#VERW!</c:v>
                </c:pt>
              </c:strCache>
            </c:strRef>
          </c:tx>
          <c:spPr>
            <a:ln w="28575" cap="rnd">
              <a:solidFill>
                <a:schemeClr val="accent1"/>
              </a:solidFill>
              <a:round/>
            </a:ln>
            <a:effectLst/>
          </c:spPr>
          <c:marker>
            <c:symbol val="none"/>
          </c:marker>
          <c:cat>
            <c:numRef>
              <c:f>Blad1!$A$2:$A$17</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Blad1!#REF!</c:f>
              <c:numCache>
                <c:formatCode>General</c:formatCode>
                <c:ptCount val="1"/>
                <c:pt idx="0">
                  <c:v>1</c:v>
                </c:pt>
              </c:numCache>
            </c:numRef>
          </c:val>
          <c:smooth val="0"/>
          <c:extLst>
            <c:ext xmlns:c16="http://schemas.microsoft.com/office/drawing/2014/chart" uri="{C3380CC4-5D6E-409C-BE32-E72D297353CC}">
              <c16:uniqueId val="{00000000-1BD4-4E04-A02F-96B0533529BA}"/>
            </c:ext>
          </c:extLst>
        </c:ser>
        <c:ser>
          <c:idx val="1"/>
          <c:order val="1"/>
          <c:tx>
            <c:strRef>
              <c:f>Blad1!$B$1</c:f>
              <c:strCache>
                <c:ptCount val="1"/>
                <c:pt idx="0">
                  <c:v>Winst</c:v>
                </c:pt>
              </c:strCache>
            </c:strRef>
          </c:tx>
          <c:spPr>
            <a:ln w="28575" cap="rnd">
              <a:solidFill>
                <a:srgbClr val="92D050"/>
              </a:solidFill>
              <a:round/>
            </a:ln>
            <a:effectLst/>
          </c:spPr>
          <c:marker>
            <c:symbol val="none"/>
          </c:marker>
          <c:cat>
            <c:numRef>
              <c:f>Blad1!$A$2:$A$17</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Blad1!$B$2:$B$17</c:f>
              <c:numCache>
                <c:formatCode>"€"\ #,##0</c:formatCode>
                <c:ptCount val="16"/>
                <c:pt idx="0">
                  <c:v>-3000</c:v>
                </c:pt>
                <c:pt idx="1">
                  <c:v>-2592</c:v>
                </c:pt>
                <c:pt idx="2">
                  <c:v>-2184</c:v>
                </c:pt>
                <c:pt idx="3">
                  <c:v>-1776</c:v>
                </c:pt>
                <c:pt idx="4">
                  <c:v>-1368</c:v>
                </c:pt>
                <c:pt idx="5">
                  <c:v>-960</c:v>
                </c:pt>
                <c:pt idx="6">
                  <c:v>-552</c:v>
                </c:pt>
                <c:pt idx="7">
                  <c:v>-143.99999999999994</c:v>
                </c:pt>
                <c:pt idx="8">
                  <c:v>264.00000000000011</c:v>
                </c:pt>
                <c:pt idx="9">
                  <c:v>672.00000000000023</c:v>
                </c:pt>
                <c:pt idx="10">
                  <c:v>1080.0000000000002</c:v>
                </c:pt>
                <c:pt idx="11">
                  <c:v>1488.0000000000002</c:v>
                </c:pt>
                <c:pt idx="12">
                  <c:v>1896.0000000000002</c:v>
                </c:pt>
                <c:pt idx="13">
                  <c:v>2304.0000000000005</c:v>
                </c:pt>
                <c:pt idx="14">
                  <c:v>2712.0000000000005</c:v>
                </c:pt>
                <c:pt idx="15">
                  <c:v>3120.0000000000005</c:v>
                </c:pt>
              </c:numCache>
            </c:numRef>
          </c:val>
          <c:smooth val="0"/>
          <c:extLst>
            <c:ext xmlns:c16="http://schemas.microsoft.com/office/drawing/2014/chart" uri="{C3380CC4-5D6E-409C-BE32-E72D297353CC}">
              <c16:uniqueId val="{00000001-1BD4-4E04-A02F-96B0533529BA}"/>
            </c:ext>
          </c:extLst>
        </c:ser>
        <c:ser>
          <c:idx val="2"/>
          <c:order val="2"/>
          <c:tx>
            <c:strRef>
              <c:f>Blad1!$C$1</c:f>
              <c:strCache>
                <c:ptCount val="1"/>
                <c:pt idx="0">
                  <c:v>Besparing</c:v>
                </c:pt>
              </c:strCache>
            </c:strRef>
          </c:tx>
          <c:spPr>
            <a:ln w="28575" cap="rnd">
              <a:solidFill>
                <a:schemeClr val="accent3"/>
              </a:solidFill>
              <a:prstDash val="sysDot"/>
              <a:round/>
            </a:ln>
            <a:effectLst/>
          </c:spPr>
          <c:marker>
            <c:symbol val="none"/>
          </c:marker>
          <c:cat>
            <c:numRef>
              <c:f>Blad1!$A$2:$A$17</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Blad1!$C$2:$C$17</c:f>
              <c:numCache>
                <c:formatCode>"€"\ #,##0</c:formatCode>
                <c:ptCount val="16"/>
                <c:pt idx="0">
                  <c:v>0</c:v>
                </c:pt>
                <c:pt idx="1">
                  <c:v>408.00000000000006</c:v>
                </c:pt>
                <c:pt idx="2">
                  <c:v>816.00000000000011</c:v>
                </c:pt>
                <c:pt idx="3">
                  <c:v>1224.0000000000002</c:v>
                </c:pt>
                <c:pt idx="4">
                  <c:v>1632.0000000000002</c:v>
                </c:pt>
                <c:pt idx="5">
                  <c:v>2040.0000000000002</c:v>
                </c:pt>
                <c:pt idx="6">
                  <c:v>2448.0000000000005</c:v>
                </c:pt>
                <c:pt idx="7">
                  <c:v>2856.0000000000005</c:v>
                </c:pt>
                <c:pt idx="8">
                  <c:v>3264.0000000000005</c:v>
                </c:pt>
                <c:pt idx="9">
                  <c:v>3672.0000000000005</c:v>
                </c:pt>
                <c:pt idx="10">
                  <c:v>4080.0000000000005</c:v>
                </c:pt>
                <c:pt idx="11">
                  <c:v>4488.0000000000009</c:v>
                </c:pt>
                <c:pt idx="12">
                  <c:v>4896.0000000000009</c:v>
                </c:pt>
                <c:pt idx="13">
                  <c:v>5304.0000000000009</c:v>
                </c:pt>
                <c:pt idx="14">
                  <c:v>5712.0000000000009</c:v>
                </c:pt>
                <c:pt idx="15">
                  <c:v>6120.0000000000009</c:v>
                </c:pt>
              </c:numCache>
            </c:numRef>
          </c:val>
          <c:smooth val="0"/>
          <c:extLst>
            <c:ext xmlns:c16="http://schemas.microsoft.com/office/drawing/2014/chart" uri="{C3380CC4-5D6E-409C-BE32-E72D297353CC}">
              <c16:uniqueId val="{00000002-1BD4-4E04-A02F-96B0533529BA}"/>
            </c:ext>
          </c:extLst>
        </c:ser>
        <c:dLbls>
          <c:showLegendKey val="0"/>
          <c:showVal val="0"/>
          <c:showCatName val="0"/>
          <c:showSerName val="0"/>
          <c:showPercent val="0"/>
          <c:showBubbleSize val="0"/>
        </c:dLbls>
        <c:smooth val="0"/>
        <c:axId val="923542416"/>
        <c:axId val="923535576"/>
      </c:lineChart>
      <c:catAx>
        <c:axId val="923542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23535576"/>
        <c:crosses val="autoZero"/>
        <c:auto val="1"/>
        <c:lblAlgn val="ctr"/>
        <c:lblOffset val="100"/>
        <c:noMultiLvlLbl val="0"/>
      </c:catAx>
      <c:valAx>
        <c:axId val="923535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23542416"/>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563881</xdr:colOff>
      <xdr:row>4</xdr:row>
      <xdr:rowOff>7620</xdr:rowOff>
    </xdr:from>
    <xdr:to>
      <xdr:col>4</xdr:col>
      <xdr:colOff>4605008</xdr:colOff>
      <xdr:row>23</xdr:row>
      <xdr:rowOff>106680</xdr:rowOff>
    </xdr:to>
    <xdr:graphicFrame macro="">
      <xdr:nvGraphicFramePr>
        <xdr:cNvPr id="4" name="Grafiek 1">
          <a:extLst>
            <a:ext uri="{FF2B5EF4-FFF2-40B4-BE49-F238E27FC236}">
              <a16:creationId xmlns:a16="http://schemas.microsoft.com/office/drawing/2014/main" id="{FDBC164C-E78B-4D78-8A69-DC46812CC5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167640</xdr:colOff>
      <xdr:row>0</xdr:row>
      <xdr:rowOff>156210</xdr:rowOff>
    </xdr:from>
    <xdr:to>
      <xdr:col>12</xdr:col>
      <xdr:colOff>266700</xdr:colOff>
      <xdr:row>15</xdr:row>
      <xdr:rowOff>148590</xdr:rowOff>
    </xdr:to>
    <xdr:graphicFrame macro="">
      <xdr:nvGraphicFramePr>
        <xdr:cNvPr id="2" name="Grafiek 1">
          <a:extLst>
            <a:ext uri="{FF2B5EF4-FFF2-40B4-BE49-F238E27FC236}">
              <a16:creationId xmlns:a16="http://schemas.microsoft.com/office/drawing/2014/main" id="{FCB45FE7-D8F5-566C-9522-0AA30F3B1C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duurzaam.nl/een-thuisbatterij-al-interessan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31"/>
  <sheetViews>
    <sheetView showGridLines="0" tabSelected="1" zoomScale="90" zoomScaleNormal="90" workbookViewId="0">
      <selection activeCell="B8" sqref="B8"/>
    </sheetView>
  </sheetViews>
  <sheetFormatPr defaultRowHeight="14.4" x14ac:dyDescent="0.3"/>
  <cols>
    <col min="1" max="1" width="2.6640625" customWidth="1"/>
    <col min="2" max="2" width="61.6640625" customWidth="1"/>
    <col min="3" max="3" width="11.77734375" customWidth="1"/>
    <col min="4" max="4" width="10.88671875" customWidth="1"/>
    <col min="5" max="5" width="70.77734375" customWidth="1"/>
    <col min="6" max="6" width="121.5546875" style="27" customWidth="1"/>
  </cols>
  <sheetData>
    <row r="1" spans="2:7" ht="6.6" customHeight="1" x14ac:dyDescent="0.3"/>
    <row r="2" spans="2:7" ht="18" x14ac:dyDescent="0.35">
      <c r="B2" s="1" t="s">
        <v>17</v>
      </c>
    </row>
    <row r="3" spans="2:7" x14ac:dyDescent="0.3">
      <c r="B3" t="s">
        <v>18</v>
      </c>
      <c r="F3" s="28" t="s">
        <v>12</v>
      </c>
    </row>
    <row r="4" spans="2:7" ht="8.4" customHeight="1" thickBot="1" x14ac:dyDescent="0.35"/>
    <row r="5" spans="2:7" x14ac:dyDescent="0.3">
      <c r="B5" s="33" t="s">
        <v>0</v>
      </c>
      <c r="C5" s="54">
        <v>5</v>
      </c>
      <c r="D5" s="10"/>
      <c r="E5" s="10"/>
      <c r="F5" s="9" t="s">
        <v>52</v>
      </c>
      <c r="G5" s="9"/>
    </row>
    <row r="6" spans="2:7" x14ac:dyDescent="0.3">
      <c r="B6" s="2" t="s">
        <v>37</v>
      </c>
      <c r="C6" s="55" t="s">
        <v>29</v>
      </c>
      <c r="D6" s="10"/>
      <c r="E6" s="10"/>
      <c r="F6" s="29"/>
      <c r="G6" s="9"/>
    </row>
    <row r="7" spans="2:7" x14ac:dyDescent="0.3">
      <c r="B7" s="2" t="s">
        <v>38</v>
      </c>
      <c r="C7" s="57" t="s">
        <v>29</v>
      </c>
      <c r="D7" s="10"/>
      <c r="E7" s="10"/>
      <c r="F7" s="29"/>
      <c r="G7" s="9"/>
    </row>
    <row r="8" spans="2:7" ht="15" thickBot="1" x14ac:dyDescent="0.35">
      <c r="B8" s="2" t="s">
        <v>39</v>
      </c>
      <c r="C8" s="56" t="s">
        <v>44</v>
      </c>
      <c r="D8" s="10"/>
      <c r="E8" s="10"/>
      <c r="F8" s="29"/>
      <c r="G8" s="9"/>
    </row>
    <row r="9" spans="2:7" x14ac:dyDescent="0.3">
      <c r="B9" s="2" t="s">
        <v>15</v>
      </c>
      <c r="C9" s="30">
        <v>6000</v>
      </c>
      <c r="D9" s="10"/>
      <c r="E9" s="10"/>
      <c r="F9" s="27" t="s">
        <v>16</v>
      </c>
    </row>
    <row r="10" spans="2:7" x14ac:dyDescent="0.3">
      <c r="B10" s="2" t="s">
        <v>36</v>
      </c>
      <c r="C10" s="30">
        <v>90</v>
      </c>
      <c r="D10" s="10"/>
      <c r="E10" s="10"/>
      <c r="F10" s="27" t="s">
        <v>13</v>
      </c>
    </row>
    <row r="11" spans="2:7" x14ac:dyDescent="0.3">
      <c r="B11" s="2" t="s">
        <v>35</v>
      </c>
      <c r="C11" s="30">
        <f>VLOOKUP(Blad2!G11,Blad2!A:B,2,0)</f>
        <v>90</v>
      </c>
      <c r="D11" s="10"/>
      <c r="E11" s="10"/>
      <c r="F11" s="27" t="s">
        <v>11</v>
      </c>
    </row>
    <row r="12" spans="2:7" x14ac:dyDescent="0.3">
      <c r="B12" s="2" t="s">
        <v>26</v>
      </c>
      <c r="C12" s="31">
        <v>0.28000000000000003</v>
      </c>
      <c r="D12" s="11"/>
      <c r="E12" s="11"/>
      <c r="F12" s="27" t="s">
        <v>14</v>
      </c>
    </row>
    <row r="13" spans="2:7" ht="15" thickBot="1" x14ac:dyDescent="0.35">
      <c r="B13" s="4" t="s">
        <v>19</v>
      </c>
      <c r="C13" s="34">
        <v>0.06</v>
      </c>
      <c r="D13" s="11"/>
      <c r="E13" s="11"/>
      <c r="F13" s="27" t="s">
        <v>20</v>
      </c>
    </row>
    <row r="14" spans="2:7" ht="15" thickBot="1" x14ac:dyDescent="0.35"/>
    <row r="15" spans="2:7" ht="15" thickBot="1" x14ac:dyDescent="0.35">
      <c r="B15" s="7" t="s">
        <v>1</v>
      </c>
    </row>
    <row r="16" spans="2:7" x14ac:dyDescent="0.3">
      <c r="B16" s="36" t="s">
        <v>7</v>
      </c>
      <c r="C16" s="37">
        <f>C24*C28</f>
        <v>5760.0000000000009</v>
      </c>
      <c r="D16" s="11"/>
      <c r="E16" s="11"/>
    </row>
    <row r="17" spans="2:6" x14ac:dyDescent="0.3">
      <c r="B17" s="38" t="s">
        <v>8</v>
      </c>
      <c r="C17" s="39">
        <f>C16-C22</f>
        <v>2760.0000000000009</v>
      </c>
    </row>
    <row r="18" spans="2:6" x14ac:dyDescent="0.3">
      <c r="B18" s="16" t="s">
        <v>9</v>
      </c>
      <c r="C18" s="40">
        <f>C16/C22</f>
        <v>1.9200000000000004</v>
      </c>
    </row>
    <row r="19" spans="2:6" x14ac:dyDescent="0.3">
      <c r="B19" s="16" t="s">
        <v>21</v>
      </c>
      <c r="C19" s="41">
        <f>C9/425</f>
        <v>14.117647058823529</v>
      </c>
      <c r="D19" s="12"/>
      <c r="E19" s="12"/>
    </row>
    <row r="20" spans="2:6" x14ac:dyDescent="0.3">
      <c r="B20" s="16" t="s">
        <v>23</v>
      </c>
      <c r="C20" s="41">
        <f>C16/C19</f>
        <v>408.00000000000006</v>
      </c>
      <c r="D20" s="13"/>
      <c r="E20" s="13"/>
    </row>
    <row r="21" spans="2:6" ht="15" thickBot="1" x14ac:dyDescent="0.35">
      <c r="B21" s="42" t="s">
        <v>10</v>
      </c>
      <c r="C21" s="43">
        <f>(C18-100%)/C19</f>
        <v>6.5166666666666692E-2</v>
      </c>
      <c r="D21" s="13"/>
      <c r="E21" s="13"/>
    </row>
    <row r="22" spans="2:6" x14ac:dyDescent="0.3">
      <c r="B22" s="33" t="s">
        <v>40</v>
      </c>
      <c r="C22" s="35">
        <f>VLOOKUP(Blad2!G2,Blad2!A:B,2,0)</f>
        <v>3000</v>
      </c>
      <c r="D22" s="13"/>
      <c r="E22" s="13"/>
    </row>
    <row r="23" spans="2:6" x14ac:dyDescent="0.3">
      <c r="B23" s="2" t="s">
        <v>2</v>
      </c>
      <c r="C23" s="5">
        <f>C5*C10/100</f>
        <v>4.5</v>
      </c>
      <c r="D23" s="13"/>
      <c r="E23" s="13"/>
    </row>
    <row r="24" spans="2:6" x14ac:dyDescent="0.3">
      <c r="B24" s="2" t="s">
        <v>3</v>
      </c>
      <c r="C24" s="5">
        <f>C9*C23</f>
        <v>27000</v>
      </c>
      <c r="D24" s="14"/>
      <c r="E24" s="14"/>
    </row>
    <row r="25" spans="2:6" x14ac:dyDescent="0.3">
      <c r="B25" s="2" t="s">
        <v>4</v>
      </c>
      <c r="C25" s="8">
        <f>1/(C11/100)</f>
        <v>1.1111111111111112</v>
      </c>
      <c r="D25" s="14"/>
      <c r="E25" s="14"/>
    </row>
    <row r="26" spans="2:6" x14ac:dyDescent="0.3">
      <c r="B26" s="2" t="s">
        <v>5</v>
      </c>
      <c r="C26" s="3">
        <f>C25*C13</f>
        <v>6.6666666666666666E-2</v>
      </c>
      <c r="D26" s="14"/>
      <c r="E26" s="14"/>
    </row>
    <row r="27" spans="2:6" x14ac:dyDescent="0.3">
      <c r="B27" s="2" t="s">
        <v>25</v>
      </c>
      <c r="C27" s="3">
        <f>C22/C24</f>
        <v>0.1111111111111111</v>
      </c>
      <c r="D27" s="14"/>
      <c r="E27" s="14"/>
      <c r="F27" s="58" t="s">
        <v>24</v>
      </c>
    </row>
    <row r="28" spans="2:6" ht="15" thickBot="1" x14ac:dyDescent="0.35">
      <c r="B28" s="4" t="s">
        <v>6</v>
      </c>
      <c r="C28" s="6">
        <f>C12-C26</f>
        <v>0.21333333333333337</v>
      </c>
      <c r="F28" s="58"/>
    </row>
    <row r="29" spans="2:6" x14ac:dyDescent="0.3">
      <c r="F29" s="58"/>
    </row>
    <row r="30" spans="2:6" x14ac:dyDescent="0.3">
      <c r="F30" s="58"/>
    </row>
    <row r="31" spans="2:6" x14ac:dyDescent="0.3">
      <c r="F31" s="58"/>
    </row>
  </sheetData>
  <sheetProtection algorithmName="SHA-512" hashValue="e4FTf+TUe0pihV+oOQeeadvZk5tj2IjkfaGZk2WQUtqhftXl5E4Su0SAk0u5IDjSzb8aoZV/50XZc4dHLxnYLw==" saltValue="4xQ0asmo8a+jXc8Q5rd0zQ==" spinCount="100000" sheet="1" objects="1" scenarios="1"/>
  <protectedRanges>
    <protectedRange sqref="C5:C13" name="Bereik2"/>
  </protectedRanges>
  <mergeCells count="1">
    <mergeCell ref="F27:F31"/>
  </mergeCells>
  <hyperlinks>
    <hyperlink ref="F5" r:id="rId1" xr:uid="{185EC787-B462-B649-A3DA-76BD8A138ED4}"/>
  </hyperlinks>
  <pageMargins left="0.75" right="0.75" top="1" bottom="1" header="0.5" footer="0.5"/>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Welke capaciteit?" prompt="Zie link in kolom F voor de vuist regels; Tip rond af naar beneden, NIET naar boven.  Kies een accu die je Q2 en Q3 tussen 17:00 en 10:00 kan ontladen." xr:uid="{67136DD9-A8E7-4810-BEC9-B3137DB11BF9}">
          <x14:formula1>
            <xm:f>Blad2!$E$5:$E$6</xm:f>
          </x14:formula1>
          <xm:sqref>C5</xm:sqref>
        </x14:dataValidation>
        <x14:dataValidation type="list" allowBlank="1" showInputMessage="1" showErrorMessage="1" promptTitle="Zonnepalen op zelfde omvormer?" prompt="Dit beinvloed de Round Trip Efficiency (RTE) Als de omvormer batterij en zonnepanelen dezelfde zijn is er geen omvorming benodigd van de DC zonnestroom naar de DC Batterij stroom. Dit is de meest efficiente oplossing. Wel check of locatie veilig kan." xr:uid="{350D6271-C8D1-41F0-BC9D-85777D0355D0}">
          <x14:formula1>
            <xm:f>Blad2!$E$2:$E$4</xm:f>
          </x14:formula1>
          <xm:sqref>C7</xm:sqref>
        </x14:dataValidation>
        <x14:dataValidation type="list" allowBlank="1" showInputMessage="1" showErrorMessage="1" promptTitle="Voltage" prompt="Hoog voltage geeft een beter rendement. Wel vraagt dit om de juiste omvormer en is een hoog voltage batterij een hogere investering. Op de lange termijn verdient deze extra investering zich terug." xr:uid="{0573FD77-4C97-4BF0-AA00-EBA11C65F069}">
          <x14:formula1>
            <xm:f>Blad2!$E$11:$E$12</xm:f>
          </x14:formula1>
          <xm:sqref>C8</xm:sqref>
        </x14:dataValidation>
        <x14:dataValidation type="list" allowBlank="1" showInputMessage="1" showErrorMessage="1" promptTitle="Plaatsing tegelijk?" prompt="Deze keuze heeft invloed op het btw tarief en je bespaart op de arbeid. Tip je hebt enkel nog zonnepanelen nodig. De omvormer en dat deel van de installatie heb je al bij de batterij!" xr:uid="{40842FB3-B53B-4BC7-84C0-AB44FD4966DB}">
          <x14:formula1>
            <xm:f>Blad2!$E$2:$E$4</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C50BA-4CE3-4A0D-8B11-2FDDC0AB0019}">
  <dimension ref="A1:C17"/>
  <sheetViews>
    <sheetView workbookViewId="0">
      <selection activeCell="N1" sqref="N1"/>
    </sheetView>
  </sheetViews>
  <sheetFormatPr defaultRowHeight="14.4" x14ac:dyDescent="0.3"/>
  <cols>
    <col min="2" max="2" width="23.21875" style="15" bestFit="1" customWidth="1"/>
    <col min="3" max="3" width="13.88671875" bestFit="1" customWidth="1"/>
  </cols>
  <sheetData>
    <row r="1" spans="1:3" ht="15" thickBot="1" x14ac:dyDescent="0.35">
      <c r="A1" s="18" t="s">
        <v>22</v>
      </c>
      <c r="B1" s="19" t="s">
        <v>28</v>
      </c>
      <c r="C1" s="20" t="s">
        <v>27</v>
      </c>
    </row>
    <row r="2" spans="1:3" x14ac:dyDescent="0.3">
      <c r="A2" s="22">
        <v>0</v>
      </c>
      <c r="B2" s="21">
        <f>-'Thuisbatterij Berekening'!C22</f>
        <v>-3000</v>
      </c>
      <c r="C2" s="24">
        <f>0</f>
        <v>0</v>
      </c>
    </row>
    <row r="3" spans="1:3" x14ac:dyDescent="0.3">
      <c r="A3" s="16">
        <v>1</v>
      </c>
      <c r="B3" s="32">
        <f>B2+'Thuisbatterij Berekening'!C$20</f>
        <v>-2592</v>
      </c>
      <c r="C3" s="25">
        <f>'Thuisbatterij Berekening'!C$20</f>
        <v>408.00000000000006</v>
      </c>
    </row>
    <row r="4" spans="1:3" x14ac:dyDescent="0.3">
      <c r="A4" s="16">
        <v>2</v>
      </c>
      <c r="B4" s="32">
        <f>B3+'Thuisbatterij Berekening'!C$20</f>
        <v>-2184</v>
      </c>
      <c r="C4" s="25">
        <f>C3+'Thuisbatterij Berekening'!C$20</f>
        <v>816.00000000000011</v>
      </c>
    </row>
    <row r="5" spans="1:3" x14ac:dyDescent="0.3">
      <c r="A5" s="16">
        <v>3</v>
      </c>
      <c r="B5" s="32">
        <f>B4+'Thuisbatterij Berekening'!C$20</f>
        <v>-1776</v>
      </c>
      <c r="C5" s="25">
        <f>C4+'Thuisbatterij Berekening'!C$20</f>
        <v>1224.0000000000002</v>
      </c>
    </row>
    <row r="6" spans="1:3" x14ac:dyDescent="0.3">
      <c r="A6" s="16">
        <v>4</v>
      </c>
      <c r="B6" s="32">
        <f>B5+'Thuisbatterij Berekening'!C$20</f>
        <v>-1368</v>
      </c>
      <c r="C6" s="25">
        <f>C5+'Thuisbatterij Berekening'!C$20</f>
        <v>1632.0000000000002</v>
      </c>
    </row>
    <row r="7" spans="1:3" x14ac:dyDescent="0.3">
      <c r="A7" s="16">
        <v>5</v>
      </c>
      <c r="B7" s="32">
        <f>B6+'Thuisbatterij Berekening'!C$20</f>
        <v>-960</v>
      </c>
      <c r="C7" s="25">
        <f>C6+'Thuisbatterij Berekening'!C$20</f>
        <v>2040.0000000000002</v>
      </c>
    </row>
    <row r="8" spans="1:3" x14ac:dyDescent="0.3">
      <c r="A8" s="16">
        <v>6</v>
      </c>
      <c r="B8" s="32">
        <f>B7+'Thuisbatterij Berekening'!C$20</f>
        <v>-552</v>
      </c>
      <c r="C8" s="25">
        <f>C7+'Thuisbatterij Berekening'!C$20</f>
        <v>2448.0000000000005</v>
      </c>
    </row>
    <row r="9" spans="1:3" x14ac:dyDescent="0.3">
      <c r="A9" s="16">
        <v>7</v>
      </c>
      <c r="B9" s="32">
        <f>B8+'Thuisbatterij Berekening'!C$20</f>
        <v>-143.99999999999994</v>
      </c>
      <c r="C9" s="25">
        <f>C8+'Thuisbatterij Berekening'!C$20</f>
        <v>2856.0000000000005</v>
      </c>
    </row>
    <row r="10" spans="1:3" x14ac:dyDescent="0.3">
      <c r="A10" s="16">
        <v>8</v>
      </c>
      <c r="B10" s="32">
        <f>B9+'Thuisbatterij Berekening'!C$20</f>
        <v>264.00000000000011</v>
      </c>
      <c r="C10" s="25">
        <f>C9+'Thuisbatterij Berekening'!C$20</f>
        <v>3264.0000000000005</v>
      </c>
    </row>
    <row r="11" spans="1:3" x14ac:dyDescent="0.3">
      <c r="A11" s="16">
        <v>9</v>
      </c>
      <c r="B11" s="32">
        <f>B10+'Thuisbatterij Berekening'!C$20</f>
        <v>672.00000000000023</v>
      </c>
      <c r="C11" s="25">
        <f>C10+'Thuisbatterij Berekening'!C$20</f>
        <v>3672.0000000000005</v>
      </c>
    </row>
    <row r="12" spans="1:3" x14ac:dyDescent="0.3">
      <c r="A12" s="16">
        <v>10</v>
      </c>
      <c r="B12" s="32">
        <f>B11+'Thuisbatterij Berekening'!C$20</f>
        <v>1080.0000000000002</v>
      </c>
      <c r="C12" s="25">
        <f>C11+'Thuisbatterij Berekening'!C$20</f>
        <v>4080.0000000000005</v>
      </c>
    </row>
    <row r="13" spans="1:3" x14ac:dyDescent="0.3">
      <c r="A13" s="16">
        <v>11</v>
      </c>
      <c r="B13" s="32">
        <f>B12+'Thuisbatterij Berekening'!C$20</f>
        <v>1488.0000000000002</v>
      </c>
      <c r="C13" s="25">
        <f>C12+'Thuisbatterij Berekening'!C$20</f>
        <v>4488.0000000000009</v>
      </c>
    </row>
    <row r="14" spans="1:3" x14ac:dyDescent="0.3">
      <c r="A14" s="16">
        <v>12</v>
      </c>
      <c r="B14" s="32">
        <f>B13+'Thuisbatterij Berekening'!C$20</f>
        <v>1896.0000000000002</v>
      </c>
      <c r="C14" s="25">
        <f>C13+'Thuisbatterij Berekening'!C$20</f>
        <v>4896.0000000000009</v>
      </c>
    </row>
    <row r="15" spans="1:3" x14ac:dyDescent="0.3">
      <c r="A15" s="16">
        <v>13</v>
      </c>
      <c r="B15" s="32">
        <f>B14+'Thuisbatterij Berekening'!C$20</f>
        <v>2304.0000000000005</v>
      </c>
      <c r="C15" s="25">
        <f>C14+'Thuisbatterij Berekening'!C$20</f>
        <v>5304.0000000000009</v>
      </c>
    </row>
    <row r="16" spans="1:3" x14ac:dyDescent="0.3">
      <c r="A16" s="16">
        <v>14</v>
      </c>
      <c r="B16" s="32">
        <f>B15+'Thuisbatterij Berekening'!C$20</f>
        <v>2712.0000000000005</v>
      </c>
      <c r="C16" s="25">
        <f>C15+'Thuisbatterij Berekening'!C$20</f>
        <v>5712.0000000000009</v>
      </c>
    </row>
    <row r="17" spans="1:3" ht="15" thickBot="1" x14ac:dyDescent="0.35">
      <c r="A17" s="17">
        <v>15</v>
      </c>
      <c r="B17" s="23">
        <f>B16+'Thuisbatterij Berekening'!C$20</f>
        <v>3120.0000000000005</v>
      </c>
      <c r="C17" s="26">
        <f>C16+'Thuisbatterij Berekening'!C$20</f>
        <v>6120.0000000000009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8B16B-ADC6-4FBF-A210-5785CDFB3A1F}">
  <dimension ref="A1:G14"/>
  <sheetViews>
    <sheetView workbookViewId="0">
      <selection activeCell="E25" sqref="E25"/>
    </sheetView>
  </sheetViews>
  <sheetFormatPr defaultRowHeight="14.4" x14ac:dyDescent="0.3"/>
  <cols>
    <col min="1" max="1" width="20.6640625" bestFit="1" customWidth="1"/>
    <col min="2" max="2" width="14.44140625" bestFit="1" customWidth="1"/>
    <col min="7" max="7" width="20.88671875" bestFit="1" customWidth="1"/>
    <col min="9" max="9" width="27.88671875" bestFit="1" customWidth="1"/>
  </cols>
  <sheetData>
    <row r="1" spans="1:7" ht="15" thickBot="1" x14ac:dyDescent="0.35">
      <c r="A1" s="49" t="s">
        <v>42</v>
      </c>
      <c r="B1" s="50" t="s">
        <v>41</v>
      </c>
      <c r="C1" s="51"/>
      <c r="D1" s="51"/>
      <c r="E1" s="52" t="s">
        <v>43</v>
      </c>
      <c r="F1" s="51"/>
      <c r="G1" s="53" t="s">
        <v>50</v>
      </c>
    </row>
    <row r="2" spans="1:7" ht="15" thickBot="1" x14ac:dyDescent="0.35">
      <c r="A2" s="16" t="s">
        <v>31</v>
      </c>
      <c r="B2" s="44">
        <v>3993</v>
      </c>
      <c r="E2" s="46" t="s">
        <v>29</v>
      </c>
      <c r="G2" s="52" t="str">
        <f>_xlfn.CONCAT('Thuisbatterij Berekening'!C5," ", 'Thuisbatterij Berekening'!C6)</f>
        <v>5 Ja</v>
      </c>
    </row>
    <row r="3" spans="1:7" x14ac:dyDescent="0.3">
      <c r="A3" s="16" t="s">
        <v>32</v>
      </c>
      <c r="B3" s="44">
        <v>6600</v>
      </c>
      <c r="E3" s="46" t="s">
        <v>30</v>
      </c>
      <c r="G3" s="47"/>
    </row>
    <row r="4" spans="1:7" x14ac:dyDescent="0.3">
      <c r="A4" s="16" t="s">
        <v>33</v>
      </c>
      <c r="B4" s="44">
        <v>3000</v>
      </c>
      <c r="E4" s="47" t="s">
        <v>53</v>
      </c>
      <c r="G4" s="47"/>
    </row>
    <row r="5" spans="1:7" x14ac:dyDescent="0.3">
      <c r="A5" s="16" t="s">
        <v>34</v>
      </c>
      <c r="B5" s="44">
        <v>5175</v>
      </c>
      <c r="E5" s="47">
        <v>5</v>
      </c>
      <c r="G5" s="47"/>
    </row>
    <row r="6" spans="1:7" x14ac:dyDescent="0.3">
      <c r="A6" s="16" t="s">
        <v>54</v>
      </c>
      <c r="B6" s="44">
        <v>1400</v>
      </c>
      <c r="E6" s="47">
        <v>10</v>
      </c>
      <c r="G6" s="47"/>
    </row>
    <row r="7" spans="1:7" x14ac:dyDescent="0.3">
      <c r="A7" s="16"/>
      <c r="B7" s="44"/>
      <c r="E7" s="47"/>
      <c r="G7" s="47"/>
    </row>
    <row r="8" spans="1:7" x14ac:dyDescent="0.3">
      <c r="A8" s="16"/>
      <c r="B8" s="44"/>
      <c r="E8" s="47"/>
      <c r="G8" s="47"/>
    </row>
    <row r="9" spans="1:7" x14ac:dyDescent="0.3">
      <c r="A9" s="16" t="s">
        <v>46</v>
      </c>
      <c r="B9" s="44">
        <v>75</v>
      </c>
      <c r="E9" s="47"/>
      <c r="G9" s="47"/>
    </row>
    <row r="10" spans="1:7" ht="15" thickBot="1" x14ac:dyDescent="0.35">
      <c r="A10" s="16" t="s">
        <v>47</v>
      </c>
      <c r="B10" s="44">
        <v>80</v>
      </c>
      <c r="E10" s="47"/>
      <c r="G10" s="47"/>
    </row>
    <row r="11" spans="1:7" ht="15" thickBot="1" x14ac:dyDescent="0.35">
      <c r="A11" s="16" t="s">
        <v>48</v>
      </c>
      <c r="B11" s="44">
        <v>85</v>
      </c>
      <c r="E11" s="47" t="s">
        <v>44</v>
      </c>
      <c r="G11" s="52" t="str">
        <f>_xlfn.CONCAT('Thuisbatterij Berekening'!C8," ", 'Thuisbatterij Berekening'!C7)</f>
        <v>Hoog Ja</v>
      </c>
    </row>
    <row r="12" spans="1:7" x14ac:dyDescent="0.3">
      <c r="A12" s="16" t="s">
        <v>49</v>
      </c>
      <c r="B12" s="44">
        <v>90</v>
      </c>
      <c r="E12" s="47" t="s">
        <v>45</v>
      </c>
      <c r="G12" s="47" t="s">
        <v>51</v>
      </c>
    </row>
    <row r="13" spans="1:7" x14ac:dyDescent="0.3">
      <c r="A13" s="16" t="s">
        <v>55</v>
      </c>
      <c r="B13" s="44">
        <v>75</v>
      </c>
      <c r="E13" s="47"/>
      <c r="G13" s="47"/>
    </row>
    <row r="14" spans="1:7" ht="15" thickBot="1" x14ac:dyDescent="0.35">
      <c r="A14" s="17" t="s">
        <v>56</v>
      </c>
      <c r="B14" s="45">
        <v>75</v>
      </c>
      <c r="E14" s="48"/>
      <c r="G14" s="4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Thuisbatterij Berekening</vt:lpstr>
      <vt:lpstr>Blad1</vt:lpstr>
      <vt:lpstr>Blad2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Erik Versprille</cp:lastModifiedBy>
  <dcterms:created xsi:type="dcterms:W3CDTF">2025-04-20T16:00:14Z</dcterms:created>
  <dcterms:modified xsi:type="dcterms:W3CDTF">2025-12-15T13:11:17Z</dcterms:modified>
</cp:coreProperties>
</file>